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showInkAnnotation="0"/>
  <mc:AlternateContent xmlns:mc="http://schemas.openxmlformats.org/markup-compatibility/2006">
    <mc:Choice Requires="x15">
      <x15ac:absPath xmlns:x15ac="http://schemas.microsoft.com/office/spreadsheetml/2010/11/ac" url="/Users/jennifertribe/Desktop/"/>
    </mc:Choice>
  </mc:AlternateContent>
  <bookViews>
    <workbookView xWindow="19360" yWindow="1640" windowWidth="27360" windowHeight="23980" tabRatio="500"/>
  </bookViews>
  <sheets>
    <sheet name="Auvik Opportunity Calculator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F35" i="1"/>
  <c r="F37" i="1"/>
  <c r="F39" i="1"/>
  <c r="F41" i="1"/>
  <c r="F108" i="1"/>
  <c r="F49" i="1"/>
  <c r="F50" i="1"/>
  <c r="F51" i="1"/>
  <c r="F52" i="1"/>
  <c r="F53" i="1"/>
  <c r="F54" i="1"/>
  <c r="F56" i="1"/>
  <c r="F58" i="1"/>
  <c r="F109" i="1"/>
  <c r="F66" i="1"/>
  <c r="F67" i="1"/>
  <c r="F68" i="1"/>
  <c r="F69" i="1"/>
  <c r="F70" i="1"/>
  <c r="F71" i="1"/>
  <c r="F73" i="1"/>
  <c r="F75" i="1"/>
  <c r="F110" i="1"/>
  <c r="F83" i="1"/>
  <c r="F84" i="1"/>
  <c r="F85" i="1"/>
  <c r="F86" i="1"/>
  <c r="F87" i="1"/>
  <c r="F89" i="1"/>
  <c r="D95" i="1"/>
  <c r="D97" i="1"/>
  <c r="D99" i="1"/>
  <c r="F99" i="1"/>
  <c r="F111" i="1"/>
  <c r="E116" i="1"/>
  <c r="E87" i="1"/>
  <c r="E89" i="1"/>
  <c r="D87" i="1"/>
  <c r="D89" i="1"/>
  <c r="G87" i="1"/>
  <c r="G84" i="1"/>
  <c r="G85" i="1"/>
  <c r="G86" i="1"/>
  <c r="G83" i="1"/>
  <c r="E71" i="1"/>
  <c r="E73" i="1"/>
  <c r="E75" i="1"/>
  <c r="D71" i="1"/>
  <c r="D73" i="1"/>
  <c r="D75" i="1"/>
  <c r="G71" i="1"/>
  <c r="G67" i="1"/>
  <c r="G68" i="1"/>
  <c r="G69" i="1"/>
  <c r="G70" i="1"/>
  <c r="G66" i="1"/>
  <c r="E54" i="1"/>
  <c r="E56" i="1"/>
  <c r="E58" i="1"/>
  <c r="D54" i="1"/>
  <c r="D56" i="1"/>
  <c r="D58" i="1"/>
  <c r="G54" i="1"/>
  <c r="G50" i="1"/>
  <c r="G51" i="1"/>
  <c r="G52" i="1"/>
  <c r="G53" i="1"/>
  <c r="G49" i="1"/>
  <c r="E33" i="1"/>
  <c r="E36" i="1"/>
  <c r="E37" i="1"/>
  <c r="E39" i="1"/>
  <c r="E41" i="1"/>
  <c r="D37" i="1"/>
  <c r="D39" i="1"/>
  <c r="D41" i="1"/>
  <c r="G37" i="1"/>
  <c r="G35" i="1"/>
  <c r="G34" i="1"/>
</calcChain>
</file>

<file path=xl/comments1.xml><?xml version="1.0" encoding="utf-8"?>
<comments xmlns="http://schemas.openxmlformats.org/spreadsheetml/2006/main">
  <authors>
    <author>Microsoft Office User</author>
  </authors>
  <commentList>
    <comment ref="A39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 # of quoting hours x employee cost per hour</t>
        </r>
      </text>
    </comment>
    <comment ref="A4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total quoting cost x # quotes per month</t>
        </r>
      </text>
    </comment>
    <comment ref="A56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# of onboarding hours x employee cost per hour</t>
        </r>
      </text>
    </comment>
    <comment ref="A58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total onboarding cost x # of new clients per month</t>
        </r>
      </text>
    </comment>
    <comment ref="A73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# of support hours per issue x # of issues per client per month x # of clients</t>
        </r>
      </text>
    </comment>
    <comment ref="A75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# support hours per month x employee cost per hour</t>
        </r>
      </text>
    </comment>
    <comment ref="A89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# of documentation hours per client per month x # of clients x  employee cost per hour</t>
        </r>
      </text>
    </comment>
    <comment ref="A95" authorId="0">
      <text>
        <r>
          <rPr>
            <b/>
            <sz val="10"/>
            <color indexed="81"/>
            <rFont val="Calibri"/>
          </rPr>
          <t xml:space="preserve">Microsoft Office User: 
</t>
        </r>
        <r>
          <rPr>
            <sz val="10"/>
            <color indexed="81"/>
            <rFont val="Calibri"/>
          </rPr>
          <t>160 * # of technical employees</t>
        </r>
      </text>
    </comment>
    <comment ref="A99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# wasted working hours per month * employee cost per hour</t>
        </r>
      </text>
    </comment>
  </commentList>
</comments>
</file>

<file path=xl/sharedStrings.xml><?xml version="1.0" encoding="utf-8"?>
<sst xmlns="http://schemas.openxmlformats.org/spreadsheetml/2006/main" count="91" uniqueCount="73">
  <si>
    <t>Number of:</t>
  </si>
  <si>
    <t>Your Current Setup</t>
  </si>
  <si>
    <t>Using Auvik</t>
  </si>
  <si>
    <t>Savings With Auvik</t>
  </si>
  <si>
    <t>% Change</t>
  </si>
  <si>
    <t>Number of hours per prospect to:</t>
  </si>
  <si>
    <t>Identify prospect requirements</t>
  </si>
  <si>
    <t>Complete network assessment research</t>
  </si>
  <si>
    <t>Total number of hours to quote a new prospect</t>
  </si>
  <si>
    <t>Total cost to quote a new prospect</t>
  </si>
  <si>
    <t>Total monthly cost of quoting</t>
  </si>
  <si>
    <t>Number of hours per new client to:</t>
  </si>
  <si>
    <t>Get initial access to client network</t>
  </si>
  <si>
    <t>Document access information</t>
  </si>
  <si>
    <t>Total number of hours to onboard a new client</t>
  </si>
  <si>
    <t>Total cost to onboard a new client</t>
  </si>
  <si>
    <t>Total monthly cost of client onboarding</t>
  </si>
  <si>
    <t>Access client network</t>
  </si>
  <si>
    <t>Identify cause of the issue</t>
  </si>
  <si>
    <t>Resolve the issue</t>
  </si>
  <si>
    <t>Communicate with client</t>
  </si>
  <si>
    <t>Report to client</t>
  </si>
  <si>
    <t>Number of hours per month per client to update:</t>
  </si>
  <si>
    <t>Network maps</t>
  </si>
  <si>
    <t>Network inventories</t>
  </si>
  <si>
    <t>Network configuration documentation</t>
  </si>
  <si>
    <t>Network configuration backup</t>
  </si>
  <si>
    <t>Total number of hours to update network documentation per client per month</t>
  </si>
  <si>
    <t>Total monthly cost of updating client network documentation</t>
  </si>
  <si>
    <t>Number of working hours per month</t>
  </si>
  <si>
    <t>Number of working hours wasted per month</t>
  </si>
  <si>
    <t>Total monthly cost of bad documentation</t>
  </si>
  <si>
    <t>Savings in:</t>
  </si>
  <si>
    <t>Quoting</t>
  </si>
  <si>
    <t>Onboarding</t>
  </si>
  <si>
    <t>Network documentation</t>
  </si>
  <si>
    <t>Welcome</t>
  </si>
  <si>
    <t>Your Business</t>
  </si>
  <si>
    <t>Cost to assess and quote new prospects</t>
  </si>
  <si>
    <t>Cost to onboard a new client</t>
  </si>
  <si>
    <t>Troubleshooting</t>
  </si>
  <si>
    <t xml:space="preserve">Cost to solve network infrastructure issues </t>
  </si>
  <si>
    <t>(involving routers, switches, firewalls, Wi-Fi controllers, load balancers, packet processors)</t>
  </si>
  <si>
    <t>Total monthly cost of troubleshooting</t>
  </si>
  <si>
    <t>Documentation</t>
  </si>
  <si>
    <t>A. Cost to maintain client documentation</t>
  </si>
  <si>
    <t>B. Cost of bad or missing documentation</t>
  </si>
  <si>
    <t>Time wasted due to bad documentation*</t>
  </si>
  <si>
    <t>* Experts peg time wasted due to bad documentation at a hefty 20 - 30% of time worked. We’ve started with a conservative 5% but feel free to change the number according to what you think is right for your business.</t>
  </si>
  <si>
    <t>ROI Summary</t>
  </si>
  <si>
    <t>A. Increased efficiency</t>
  </si>
  <si>
    <t>Ready to drive more revenue and uncover big efficiencies in your network operations?</t>
  </si>
  <si>
    <t>Request an Auvik demo</t>
  </si>
  <si>
    <t>Network infrastructure-related issues per client per month</t>
  </si>
  <si>
    <t>Prepare &amp; present network assessment &amp; recommendations</t>
  </si>
  <si>
    <t>Prepare &amp; present quote</t>
  </si>
  <si>
    <t>Complete initial network research &amp; assessment</t>
  </si>
  <si>
    <t>Prepare &amp; present initial network assessment &amp; recommendations</t>
  </si>
  <si>
    <t>Number of hours per issue to:</t>
  </si>
  <si>
    <t>Total number of support hours per issue</t>
  </si>
  <si>
    <t>Total number of support hours per month</t>
  </si>
  <si>
    <t>This calculator is also available online at https://www.auvik.com/roi</t>
  </si>
  <si>
    <t>© 2015 Auvik Networks. All rights reserved.</t>
  </si>
  <si>
    <t>The Opportunity Calculator</t>
  </si>
  <si>
    <t>Identify &amp; access devices</t>
  </si>
  <si>
    <t>Full -time technicians you have</t>
  </si>
  <si>
    <t>Managed services clients you have</t>
  </si>
  <si>
    <t>Prospects you quote each month</t>
  </si>
  <si>
    <t>New clients you bring on each month</t>
  </si>
  <si>
    <t>Average hourly rate for your technicians</t>
  </si>
  <si>
    <t>TOTAL MONTHLY SAVINGS WITH AUVIK</t>
  </si>
  <si>
    <t xml:space="preserve"> How much could your MSP save with Auvik?</t>
  </si>
  <si>
    <r>
      <t xml:space="preserve">Time is money. Nowhere is this more true than in managed services, where every minute a technician 
spends hunting for documentation or trying to decipher a network setup, is a minute of profit lost. 
</t>
    </r>
    <r>
      <rPr>
        <b/>
        <sz val="12"/>
        <color rgb="FF50545C"/>
        <rFont val="Open Sans"/>
      </rPr>
      <t>How much money could you save with improved network processes?</t>
    </r>
    <r>
      <rPr>
        <sz val="12"/>
        <color rgb="FF50545C"/>
        <rFont val="Open Sans"/>
      </rPr>
      <t xml:space="preserve"> Use the Opportunity Calculator to find out. 
You’ll see just how much money you could save by:
• Drastically improving the speed and accuracy of your client assessments
• Automatically mapping, documenting, and doing inventory on client networks
• Slashing your network troubleshooting time
• Decreasing truck rolls
• Automatically documenting and backing up infrastructure configs
• And more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</si>
</sst>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30" x14ac:knownFonts="1">
    <font>
      <sz val="12"/>
      <color theme="1"/>
      <name val="Calibri"/>
      <family val="2"/>
      <scheme val="minor"/>
    </font>
    <font>
      <sz val="12"/>
      <color rgb="FF50545C"/>
      <name val="Open Sans"/>
    </font>
    <font>
      <b/>
      <sz val="18"/>
      <color theme="0"/>
      <name val="Open Sans"/>
    </font>
    <font>
      <sz val="13"/>
      <color theme="1"/>
      <name val="Open Sans"/>
    </font>
    <font>
      <sz val="12"/>
      <color theme="1"/>
      <name val="Open Sans"/>
    </font>
    <font>
      <b/>
      <sz val="14"/>
      <color theme="1"/>
      <name val="Open Sans"/>
    </font>
    <font>
      <b/>
      <sz val="14.4"/>
      <color theme="1"/>
      <name val="Open Sans"/>
    </font>
    <font>
      <b/>
      <sz val="13"/>
      <color theme="1"/>
      <name val="Open Sans"/>
    </font>
    <font>
      <i/>
      <sz val="13"/>
      <color theme="1"/>
      <name val="Open Sans"/>
    </font>
    <font>
      <i/>
      <sz val="12"/>
      <color theme="1"/>
      <name val="Open Sans"/>
    </font>
    <font>
      <sz val="10"/>
      <color theme="1"/>
      <name val="Open Sans"/>
    </font>
    <font>
      <sz val="9"/>
      <color theme="1"/>
      <name val="Open Sans"/>
    </font>
    <font>
      <b/>
      <sz val="12"/>
      <color theme="1"/>
      <name val="Open Sans"/>
    </font>
    <font>
      <b/>
      <sz val="10"/>
      <color theme="0"/>
      <name val="Open Sans"/>
    </font>
    <font>
      <b/>
      <sz val="12"/>
      <color rgb="FF00B050"/>
      <name val="Open Sans"/>
    </font>
    <font>
      <b/>
      <sz val="12"/>
      <color rgb="FF874E9F"/>
      <name val="Open Sans"/>
    </font>
    <font>
      <b/>
      <sz val="10"/>
      <name val="Open Sans"/>
    </font>
    <font>
      <sz val="8"/>
      <color theme="1"/>
      <name val="Open Sans"/>
    </font>
    <font>
      <b/>
      <sz val="18"/>
      <color theme="1"/>
      <name val="Open Sans"/>
    </font>
    <font>
      <b/>
      <sz val="18"/>
      <color rgb="FF00B050"/>
      <name val="Open Sans"/>
    </font>
    <font>
      <sz val="14"/>
      <color rgb="FF50545C"/>
      <name val="Open Sans"/>
    </font>
    <font>
      <sz val="14"/>
      <color theme="1"/>
      <name val="Open Sans"/>
    </font>
    <font>
      <sz val="10"/>
      <color indexed="81"/>
      <name val="Calibri"/>
    </font>
    <font>
      <b/>
      <sz val="10"/>
      <color indexed="81"/>
      <name val="Calibri"/>
    </font>
    <font>
      <u/>
      <sz val="12"/>
      <color theme="10"/>
      <name val="Calibri"/>
      <family val="2"/>
      <scheme val="minor"/>
    </font>
    <font>
      <u/>
      <sz val="12"/>
      <color rgb="FF874E9F"/>
      <name val="Open Sans"/>
    </font>
    <font>
      <u/>
      <sz val="12"/>
      <color rgb="FF874E9F"/>
      <name val="Calibri"/>
      <family val="2"/>
      <scheme val="minor"/>
    </font>
    <font>
      <sz val="12"/>
      <color rgb="FF874E9F"/>
      <name val="Open Sans"/>
    </font>
    <font>
      <b/>
      <sz val="14"/>
      <color theme="0"/>
      <name val="Open Sans"/>
    </font>
    <font>
      <b/>
      <sz val="12"/>
      <color rgb="FF50545C"/>
      <name val="Open Sans"/>
    </font>
  </fonts>
  <fills count="7">
    <fill>
      <patternFill patternType="none"/>
    </fill>
    <fill>
      <patternFill patternType="gray125"/>
    </fill>
    <fill>
      <patternFill patternType="solid">
        <fgColor rgb="FF874E9F"/>
        <bgColor indexed="64"/>
      </patternFill>
    </fill>
    <fill>
      <patternFill patternType="solid">
        <fgColor rgb="FFE5E8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D4E0"/>
        <bgColor indexed="64"/>
      </patternFill>
    </fill>
    <fill>
      <patternFill patternType="solid">
        <fgColor rgb="FFF3F5F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E5E8F0"/>
      </left>
      <right style="thin">
        <color rgb="FFE5E8F0"/>
      </right>
      <top style="thin">
        <color rgb="FFE5E8F0"/>
      </top>
      <bottom style="thin">
        <color rgb="FFE5E8F0"/>
      </bottom>
      <diagonal/>
    </border>
    <border>
      <left/>
      <right style="thin">
        <color rgb="FFE5E8F0"/>
      </right>
      <top style="thin">
        <color rgb="FFE5E8F0"/>
      </top>
      <bottom style="thin">
        <color rgb="FFE5E8F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ck">
        <color rgb="FF874E9F"/>
      </right>
      <top/>
      <bottom/>
      <diagonal/>
    </border>
    <border>
      <left style="thick">
        <color rgb="FF874E9F"/>
      </left>
      <right/>
      <top style="thick">
        <color rgb="FF874E9F"/>
      </top>
      <bottom style="thick">
        <color rgb="FF874E9F"/>
      </bottom>
      <diagonal/>
    </border>
    <border>
      <left/>
      <right style="thick">
        <color rgb="FF874E9F"/>
      </right>
      <top style="thick">
        <color rgb="FF874E9F"/>
      </top>
      <bottom style="thick">
        <color rgb="FF874E9F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/>
    <xf numFmtId="0" fontId="4" fillId="0" borderId="0" xfId="0" applyFont="1"/>
    <xf numFmtId="9" fontId="3" fillId="0" borderId="0" xfId="0" applyNumberFormat="1" applyFont="1"/>
    <xf numFmtId="0" fontId="6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164" fontId="4" fillId="3" borderId="0" xfId="0" applyNumberFormat="1" applyFont="1" applyFill="1"/>
    <xf numFmtId="0" fontId="11" fillId="3" borderId="0" xfId="0" applyFont="1" applyFill="1"/>
    <xf numFmtId="0" fontId="7" fillId="3" borderId="0" xfId="0" applyFont="1" applyFill="1"/>
    <xf numFmtId="164" fontId="14" fillId="3" borderId="0" xfId="0" applyNumberFormat="1" applyFont="1" applyFill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9" fontId="4" fillId="3" borderId="0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0" fontId="8" fillId="2" borderId="0" xfId="0" applyFont="1" applyFill="1"/>
    <xf numFmtId="0" fontId="4" fillId="3" borderId="5" xfId="0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2" fillId="3" borderId="0" xfId="0" applyFont="1" applyFill="1" applyAlignment="1">
      <alignment horizontal="right" vertical="center"/>
    </xf>
    <xf numFmtId="0" fontId="3" fillId="5" borderId="0" xfId="0" applyFont="1" applyFill="1"/>
    <xf numFmtId="0" fontId="7" fillId="5" borderId="0" xfId="0" applyFont="1" applyFill="1"/>
    <xf numFmtId="0" fontId="3" fillId="6" borderId="0" xfId="0" applyFont="1" applyFill="1"/>
    <xf numFmtId="0" fontId="4" fillId="6" borderId="0" xfId="0" applyFont="1" applyFill="1"/>
    <xf numFmtId="164" fontId="3" fillId="6" borderId="0" xfId="0" applyNumberFormat="1" applyFont="1" applyFill="1"/>
    <xf numFmtId="0" fontId="7" fillId="6" borderId="0" xfId="0" applyFont="1" applyFill="1"/>
    <xf numFmtId="164" fontId="7" fillId="6" borderId="0" xfId="0" applyNumberFormat="1" applyFont="1" applyFill="1"/>
    <xf numFmtId="0" fontId="3" fillId="6" borderId="6" xfId="0" applyFont="1" applyFill="1" applyBorder="1"/>
    <xf numFmtId="0" fontId="20" fillId="5" borderId="0" xfId="0" applyFont="1" applyFill="1"/>
    <xf numFmtId="0" fontId="21" fillId="5" borderId="0" xfId="0" applyFont="1" applyFill="1"/>
    <xf numFmtId="0" fontId="17" fillId="6" borderId="0" xfId="0" applyFont="1" applyFill="1"/>
    <xf numFmtId="0" fontId="18" fillId="6" borderId="0" xfId="0" applyFont="1" applyFill="1" applyAlignment="1">
      <alignment horizontal="center" vertical="center"/>
    </xf>
    <xf numFmtId="0" fontId="7" fillId="0" borderId="0" xfId="0" applyFont="1" applyFill="1"/>
    <xf numFmtId="0" fontId="25" fillId="5" borderId="0" xfId="1" applyFont="1" applyFill="1"/>
    <xf numFmtId="0" fontId="26" fillId="6" borderId="0" xfId="1" applyFont="1" applyFill="1"/>
    <xf numFmtId="0" fontId="27" fillId="6" borderId="0" xfId="0" applyFont="1" applyFill="1"/>
    <xf numFmtId="164" fontId="15" fillId="3" borderId="0" xfId="0" applyNumberFormat="1" applyFont="1" applyFill="1" applyAlignment="1">
      <alignment horizontal="center" vertical="center"/>
    </xf>
    <xf numFmtId="164" fontId="14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6" borderId="0" xfId="0" applyNumberFormat="1" applyFont="1" applyFill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164" fontId="15" fillId="3" borderId="0" xfId="0" applyNumberFormat="1" applyFont="1" applyFill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5" fillId="3" borderId="0" xfId="0" applyFont="1" applyFill="1"/>
    <xf numFmtId="0" fontId="28" fillId="2" borderId="0" xfId="0" applyFont="1" applyFill="1" applyAlignment="1">
      <alignment vertical="center"/>
    </xf>
    <xf numFmtId="0" fontId="3" fillId="3" borderId="0" xfId="0" applyFont="1" applyFill="1"/>
    <xf numFmtId="0" fontId="9" fillId="3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164" fontId="19" fillId="4" borderId="7" xfId="0" applyNumberFormat="1" applyFont="1" applyFill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0" fontId="17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874E9F"/>
      <color rgb="FFF3F5F9"/>
      <color rgb="FFD0D4E0"/>
      <color rgb="FFD0DE40"/>
      <color rgb="FFE5D4E0"/>
      <color rgb="FFE5E8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s://www.auvik.com/roi" TargetMode="External"/><Relationship Id="rId2" Type="http://schemas.openxmlformats.org/officeDocument/2006/relationships/hyperlink" Target="https://goo.gl/mVw4h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96"/>
  <sheetViews>
    <sheetView tabSelected="1" showRuler="0" topLeftCell="A47" zoomScale="120" zoomScaleNormal="120" zoomScalePageLayoutView="120" workbookViewId="0">
      <selection activeCell="C114" sqref="C114"/>
    </sheetView>
  </sheetViews>
  <sheetFormatPr baseColWidth="10" defaultRowHeight="19" x14ac:dyDescent="0.3"/>
  <cols>
    <col min="1" max="1" width="19.33203125" style="7" customWidth="1"/>
    <col min="2" max="2" width="10.83203125" style="7"/>
    <col min="3" max="3" width="31.6640625" style="7" customWidth="1"/>
    <col min="4" max="4" width="14.6640625" style="7" customWidth="1"/>
    <col min="5" max="5" width="12.33203125" style="7" customWidth="1"/>
    <col min="6" max="6" width="11.33203125" style="7" bestFit="1" customWidth="1"/>
    <col min="7" max="16384" width="10.83203125" style="7"/>
  </cols>
  <sheetData>
    <row r="1" spans="1:27" ht="33" customHeight="1" x14ac:dyDescent="0.3">
      <c r="A1" s="80" t="s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27" s="2" customFormat="1" ht="25" customHeight="1" x14ac:dyDescent="0.2">
      <c r="A2" s="76" t="s">
        <v>71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5" customFormat="1" ht="10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1" x14ac:dyDescent="0.3">
      <c r="A4" s="75" t="s">
        <v>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9" customHeight="1" x14ac:dyDescent="0.3">
      <c r="A5" s="85" t="s">
        <v>72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U5" s="6"/>
      <c r="V5" s="6"/>
      <c r="W5" s="6"/>
      <c r="X5" s="6"/>
      <c r="Y5" s="6"/>
      <c r="Z5" s="6"/>
      <c r="AA5" s="6"/>
    </row>
    <row r="6" spans="1:27" ht="20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U6" s="6"/>
      <c r="V6" s="6"/>
      <c r="W6" s="6"/>
      <c r="X6" s="6"/>
      <c r="Y6" s="6"/>
      <c r="Z6" s="6"/>
      <c r="AA6" s="6"/>
    </row>
    <row r="7" spans="1:27" ht="19" customHeight="1" x14ac:dyDescent="0.3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U7" s="6"/>
      <c r="V7" s="6"/>
      <c r="W7" s="6"/>
      <c r="X7" s="6"/>
      <c r="Y7" s="6"/>
      <c r="Z7" s="6"/>
      <c r="AA7" s="6"/>
    </row>
    <row r="8" spans="1:27" ht="19" customHeight="1" x14ac:dyDescent="0.3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U8" s="6"/>
      <c r="V8" s="6"/>
      <c r="W8" s="6"/>
      <c r="X8" s="6"/>
      <c r="Y8" s="6"/>
      <c r="Z8" s="6"/>
      <c r="AA8" s="6"/>
    </row>
    <row r="9" spans="1:27" ht="19" customHeight="1" x14ac:dyDescent="0.3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U9" s="6"/>
      <c r="V9" s="6"/>
      <c r="W9" s="6"/>
      <c r="X9" s="6"/>
      <c r="Y9" s="6"/>
      <c r="Z9" s="6"/>
      <c r="AA9" s="6"/>
    </row>
    <row r="10" spans="1:27" ht="36" customHeight="1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U10" s="6"/>
      <c r="V10" s="6"/>
      <c r="W10" s="6"/>
      <c r="X10" s="6"/>
      <c r="Y10" s="6"/>
      <c r="Z10" s="6"/>
      <c r="AA10" s="6"/>
    </row>
    <row r="11" spans="1:27" ht="36" customHeight="1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U11" s="6"/>
      <c r="V11" s="6"/>
      <c r="W11" s="6"/>
      <c r="X11" s="6"/>
      <c r="Y11" s="6"/>
      <c r="Z11" s="6"/>
      <c r="AA11" s="6"/>
    </row>
    <row r="12" spans="1:27" ht="36" customHeight="1" x14ac:dyDescent="0.3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U12" s="6"/>
      <c r="V12" s="6"/>
      <c r="W12" s="6"/>
      <c r="X12" s="6"/>
      <c r="Y12" s="6"/>
      <c r="Z12" s="6"/>
      <c r="AA12" s="6"/>
    </row>
    <row r="13" spans="1:27" ht="36" customHeight="1" x14ac:dyDescent="0.3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U13" s="6"/>
      <c r="V13" s="6"/>
      <c r="W13" s="6"/>
      <c r="X13" s="6"/>
      <c r="Y13" s="6"/>
      <c r="Z13" s="6"/>
      <c r="AA13" s="6"/>
    </row>
    <row r="14" spans="1:27" ht="10" customHeight="1" x14ac:dyDescent="0.3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U14" s="6"/>
      <c r="V14" s="6"/>
      <c r="W14" s="6"/>
      <c r="X14" s="6"/>
      <c r="Y14" s="6"/>
      <c r="Z14" s="6"/>
      <c r="AA14" s="6"/>
    </row>
    <row r="15" spans="1:27" s="12" customFormat="1" ht="5" customHeigh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12" customFormat="1" ht="10" customHeight="1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20" customHeight="1" x14ac:dyDescent="0.3">
      <c r="A17" s="36" t="s">
        <v>37</v>
      </c>
      <c r="B17" s="36"/>
      <c r="C17" s="3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6" customHeight="1" x14ac:dyDescent="0.3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0" x14ac:dyDescent="0.3">
      <c r="A19" s="78" t="s">
        <v>0</v>
      </c>
      <c r="B19" s="78"/>
      <c r="C19" s="78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0" x14ac:dyDescent="0.3">
      <c r="A20" s="73" t="s">
        <v>65</v>
      </c>
      <c r="B20" s="73"/>
      <c r="C20" s="73"/>
      <c r="D20" s="15">
        <v>5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0" x14ac:dyDescent="0.3">
      <c r="A21" s="73" t="s">
        <v>66</v>
      </c>
      <c r="B21" s="73"/>
      <c r="C21" s="73"/>
      <c r="D21" s="15">
        <v>40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0" x14ac:dyDescent="0.3">
      <c r="A22" s="73" t="s">
        <v>67</v>
      </c>
      <c r="B22" s="73"/>
      <c r="C22" s="73"/>
      <c r="D22" s="15">
        <v>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0" x14ac:dyDescent="0.3">
      <c r="A23" s="73" t="s">
        <v>68</v>
      </c>
      <c r="B23" s="73"/>
      <c r="C23" s="73"/>
      <c r="D23" s="15">
        <v>0.5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0" x14ac:dyDescent="0.3">
      <c r="A24" s="73" t="s">
        <v>53</v>
      </c>
      <c r="B24" s="73"/>
      <c r="C24" s="73"/>
      <c r="D24" s="15">
        <v>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0" x14ac:dyDescent="0.3">
      <c r="A25" s="70" t="s">
        <v>69</v>
      </c>
      <c r="B25" s="70"/>
      <c r="C25" s="70"/>
      <c r="D25" s="16">
        <v>55</v>
      </c>
      <c r="E25" s="14"/>
      <c r="F25" s="17"/>
      <c r="G25" s="17"/>
      <c r="H25" s="17"/>
      <c r="I25" s="17"/>
      <c r="J25" s="17"/>
      <c r="K25" s="14"/>
      <c r="L25" s="14"/>
      <c r="M25" s="14"/>
      <c r="N25" s="1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0" customHeight="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5" customHeight="1" x14ac:dyDescent="0.3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0" customHeight="1" x14ac:dyDescent="0.3">
      <c r="A28" s="1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0" x14ac:dyDescent="0.3">
      <c r="A29" s="36" t="s">
        <v>33</v>
      </c>
      <c r="B29" s="79" t="s">
        <v>38</v>
      </c>
      <c r="C29" s="79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0" customHeight="1" x14ac:dyDescent="0.3">
      <c r="A30" s="15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32" x14ac:dyDescent="0.3">
      <c r="A31" s="18"/>
      <c r="B31" s="14"/>
      <c r="C31" s="14"/>
      <c r="D31" s="20" t="s">
        <v>1</v>
      </c>
      <c r="E31" s="20" t="s">
        <v>2</v>
      </c>
      <c r="F31" s="20" t="s">
        <v>3</v>
      </c>
      <c r="G31" s="21" t="s">
        <v>4</v>
      </c>
      <c r="H31" s="14"/>
      <c r="I31" s="14"/>
      <c r="J31" s="14"/>
      <c r="K31" s="14"/>
      <c r="L31" s="14"/>
      <c r="M31" s="14"/>
      <c r="N31" s="14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20" x14ac:dyDescent="0.3">
      <c r="A32" s="72" t="s">
        <v>5</v>
      </c>
      <c r="B32" s="72"/>
      <c r="C32" s="72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0" x14ac:dyDescent="0.3">
      <c r="A33" s="70" t="s">
        <v>6</v>
      </c>
      <c r="B33" s="70"/>
      <c r="C33" s="70"/>
      <c r="D33" s="23">
        <v>3</v>
      </c>
      <c r="E33" s="23">
        <f>D33</f>
        <v>3</v>
      </c>
      <c r="F33" s="23">
        <v>0</v>
      </c>
      <c r="G33" s="24">
        <v>0</v>
      </c>
      <c r="H33" s="15"/>
      <c r="I33" s="14"/>
      <c r="J33" s="14"/>
      <c r="K33" s="14"/>
      <c r="L33" s="14"/>
      <c r="M33" s="14"/>
      <c r="N33" s="1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0" x14ac:dyDescent="0.3">
      <c r="A34" s="70" t="s">
        <v>7</v>
      </c>
      <c r="B34" s="70"/>
      <c r="C34" s="70"/>
      <c r="D34" s="23">
        <v>24</v>
      </c>
      <c r="E34" s="23">
        <v>5</v>
      </c>
      <c r="F34" s="23">
        <f>D34-E34</f>
        <v>19</v>
      </c>
      <c r="G34" s="24">
        <f>F34/D34</f>
        <v>0.79166666666666663</v>
      </c>
      <c r="H34" s="15"/>
      <c r="I34" s="14"/>
      <c r="J34" s="14"/>
      <c r="K34" s="14"/>
      <c r="L34" s="14"/>
      <c r="M34" s="14"/>
      <c r="N34" s="1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20" x14ac:dyDescent="0.3">
      <c r="A35" s="70" t="s">
        <v>54</v>
      </c>
      <c r="B35" s="70"/>
      <c r="C35" s="70"/>
      <c r="D35" s="23">
        <v>5</v>
      </c>
      <c r="E35" s="23">
        <v>4</v>
      </c>
      <c r="F35" s="23">
        <f>D35-E35</f>
        <v>1</v>
      </c>
      <c r="G35" s="24">
        <f>F35/D35</f>
        <v>0.2</v>
      </c>
      <c r="H35" s="15"/>
      <c r="I35" s="14"/>
      <c r="J35" s="14"/>
      <c r="K35" s="14"/>
      <c r="L35" s="14"/>
      <c r="M35" s="14"/>
      <c r="N35" s="14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20" x14ac:dyDescent="0.3">
      <c r="A36" s="70" t="s">
        <v>55</v>
      </c>
      <c r="B36" s="70"/>
      <c r="C36" s="70"/>
      <c r="D36" s="23">
        <v>2</v>
      </c>
      <c r="E36" s="23">
        <f>D36</f>
        <v>2</v>
      </c>
      <c r="F36" s="23">
        <v>0</v>
      </c>
      <c r="G36" s="24">
        <v>0</v>
      </c>
      <c r="H36" s="15"/>
      <c r="I36" s="14"/>
      <c r="J36" s="14"/>
      <c r="K36" s="14"/>
      <c r="L36" s="14"/>
      <c r="M36" s="14"/>
      <c r="N36" s="1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0" x14ac:dyDescent="0.3">
      <c r="A37" s="70" t="s">
        <v>8</v>
      </c>
      <c r="B37" s="70"/>
      <c r="C37" s="70"/>
      <c r="D37" s="25">
        <f>SUM(D33:D36)</f>
        <v>34</v>
      </c>
      <c r="E37" s="25">
        <f>SUM(E33:E36)</f>
        <v>14</v>
      </c>
      <c r="F37" s="25">
        <f>SUM(F33:F36)</f>
        <v>20</v>
      </c>
      <c r="G37" s="26">
        <f>F37/D37</f>
        <v>0.58823529411764708</v>
      </c>
      <c r="H37" s="15"/>
      <c r="I37" s="14"/>
      <c r="J37" s="14"/>
      <c r="K37" s="14"/>
      <c r="L37" s="14"/>
      <c r="M37" s="14"/>
      <c r="N37" s="14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0" x14ac:dyDescent="0.3">
      <c r="A38" s="14"/>
      <c r="B38" s="15"/>
      <c r="C38" s="15"/>
      <c r="D38" s="15"/>
      <c r="E38" s="15"/>
      <c r="F38" s="15"/>
      <c r="G38" s="15"/>
      <c r="H38" s="15"/>
      <c r="I38" s="14"/>
      <c r="J38" s="14"/>
      <c r="K38" s="14"/>
      <c r="L38" s="14"/>
      <c r="M38" s="14"/>
      <c r="N38" s="14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0" x14ac:dyDescent="0.3">
      <c r="A39" s="73" t="s">
        <v>9</v>
      </c>
      <c r="B39" s="73"/>
      <c r="C39" s="73"/>
      <c r="D39" s="64">
        <f>$D$25*D37</f>
        <v>1870</v>
      </c>
      <c r="E39" s="64">
        <f t="shared" ref="E39:F39" si="0">$D$25*E37</f>
        <v>770</v>
      </c>
      <c r="F39" s="64">
        <f t="shared" si="0"/>
        <v>1100</v>
      </c>
      <c r="G39" s="15"/>
      <c r="H39" s="15"/>
      <c r="I39" s="14"/>
      <c r="J39" s="14"/>
      <c r="K39" s="14"/>
      <c r="L39" s="14"/>
      <c r="M39" s="14"/>
      <c r="N39" s="14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20" x14ac:dyDescent="0.3">
      <c r="A40" s="77"/>
      <c r="B40" s="77"/>
      <c r="C40" s="77"/>
      <c r="D40" s="64"/>
      <c r="E40" s="64"/>
      <c r="F40" s="64"/>
      <c r="G40" s="15"/>
      <c r="H40" s="15"/>
      <c r="I40" s="14"/>
      <c r="J40" s="14"/>
      <c r="K40" s="14"/>
      <c r="L40" s="14"/>
      <c r="M40" s="14"/>
      <c r="N40" s="14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20" x14ac:dyDescent="0.3">
      <c r="A41" s="74" t="s">
        <v>10</v>
      </c>
      <c r="B41" s="74"/>
      <c r="C41" s="74"/>
      <c r="D41" s="65">
        <f>D39*D22</f>
        <v>3740</v>
      </c>
      <c r="E41" s="66">
        <f>E39*D22</f>
        <v>1540</v>
      </c>
      <c r="F41" s="67">
        <f>F39*D22</f>
        <v>2200</v>
      </c>
      <c r="G41" s="15"/>
      <c r="H41" s="15"/>
      <c r="I41" s="14"/>
      <c r="J41" s="14"/>
      <c r="K41" s="14"/>
      <c r="L41" s="14"/>
      <c r="M41" s="14"/>
      <c r="N41" s="14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0" customHeight="1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5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0" customHeight="1" x14ac:dyDescent="0.3">
      <c r="A44" s="18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20" x14ac:dyDescent="0.3">
      <c r="A45" s="35" t="s">
        <v>34</v>
      </c>
      <c r="B45" s="69" t="s">
        <v>39</v>
      </c>
      <c r="C45" s="69"/>
      <c r="D45" s="30"/>
      <c r="E45" s="30"/>
      <c r="F45" s="30"/>
      <c r="G45" s="30"/>
      <c r="H45" s="14"/>
      <c r="I45" s="14"/>
      <c r="J45" s="14"/>
      <c r="K45" s="14"/>
      <c r="L45" s="14"/>
      <c r="M45" s="14"/>
      <c r="N45" s="14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0" customHeight="1" x14ac:dyDescent="0.3">
      <c r="A46" s="28"/>
      <c r="B46" s="29"/>
      <c r="C46" s="29"/>
      <c r="D46" s="30"/>
      <c r="E46" s="30"/>
      <c r="F46" s="30"/>
      <c r="G46" s="30"/>
      <c r="H46" s="14"/>
      <c r="I46" s="14"/>
      <c r="J46" s="14"/>
      <c r="K46" s="14"/>
      <c r="L46" s="14"/>
      <c r="M46" s="14"/>
      <c r="N46" s="14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32" customHeight="1" x14ac:dyDescent="0.3">
      <c r="A47" s="28"/>
      <c r="B47" s="29"/>
      <c r="C47" s="29"/>
      <c r="D47" s="20" t="s">
        <v>1</v>
      </c>
      <c r="E47" s="20" t="s">
        <v>2</v>
      </c>
      <c r="F47" s="20" t="s">
        <v>3</v>
      </c>
      <c r="G47" s="21" t="s">
        <v>4</v>
      </c>
      <c r="H47" s="14"/>
      <c r="I47" s="14"/>
      <c r="J47" s="14"/>
      <c r="K47" s="14"/>
      <c r="L47" s="14"/>
      <c r="M47" s="14"/>
      <c r="N47" s="14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20" x14ac:dyDescent="0.3">
      <c r="A48" s="72" t="s">
        <v>11</v>
      </c>
      <c r="B48" s="72"/>
      <c r="C48" s="72"/>
      <c r="D48" s="22"/>
      <c r="E48" s="22"/>
      <c r="F48" s="22"/>
      <c r="G48" s="22"/>
      <c r="H48" s="14"/>
      <c r="I48" s="14"/>
      <c r="J48" s="14"/>
      <c r="K48" s="14"/>
      <c r="L48" s="14"/>
      <c r="M48" s="14"/>
      <c r="N48" s="14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20" x14ac:dyDescent="0.3">
      <c r="A49" s="70" t="s">
        <v>12</v>
      </c>
      <c r="B49" s="70"/>
      <c r="C49" s="70"/>
      <c r="D49" s="23">
        <v>1</v>
      </c>
      <c r="E49" s="23">
        <v>1</v>
      </c>
      <c r="F49" s="23">
        <f>D49-E49</f>
        <v>0</v>
      </c>
      <c r="G49" s="24">
        <f>F49/D49</f>
        <v>0</v>
      </c>
      <c r="H49" s="14"/>
      <c r="I49" s="14"/>
      <c r="J49" s="14"/>
      <c r="K49" s="14"/>
      <c r="L49" s="14"/>
      <c r="M49" s="14"/>
      <c r="N49" s="14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20" x14ac:dyDescent="0.3">
      <c r="A50" s="70" t="s">
        <v>64</v>
      </c>
      <c r="B50" s="70"/>
      <c r="C50" s="70"/>
      <c r="D50" s="23">
        <v>10</v>
      </c>
      <c r="E50" s="23">
        <v>1</v>
      </c>
      <c r="F50" s="23">
        <f t="shared" ref="F50:F53" si="1">D50-E50</f>
        <v>9</v>
      </c>
      <c r="G50" s="24">
        <f t="shared" ref="G50:G53" si="2">F50/D50</f>
        <v>0.9</v>
      </c>
      <c r="H50" s="14"/>
      <c r="I50" s="14"/>
      <c r="J50" s="14"/>
      <c r="K50" s="14"/>
      <c r="L50" s="14"/>
      <c r="M50" s="14"/>
      <c r="N50" s="14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20" x14ac:dyDescent="0.3">
      <c r="A51" s="70" t="s">
        <v>13</v>
      </c>
      <c r="B51" s="70"/>
      <c r="C51" s="70"/>
      <c r="D51" s="23">
        <v>3</v>
      </c>
      <c r="E51" s="23">
        <v>0</v>
      </c>
      <c r="F51" s="23">
        <f t="shared" si="1"/>
        <v>3</v>
      </c>
      <c r="G51" s="24">
        <f t="shared" si="2"/>
        <v>1</v>
      </c>
      <c r="H51" s="14"/>
      <c r="I51" s="14"/>
      <c r="J51" s="14"/>
      <c r="K51" s="14"/>
      <c r="L51" s="14"/>
      <c r="M51" s="14"/>
      <c r="N51" s="14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20" x14ac:dyDescent="0.3">
      <c r="A52" s="70" t="s">
        <v>56</v>
      </c>
      <c r="B52" s="70"/>
      <c r="C52" s="70"/>
      <c r="D52" s="23">
        <v>24</v>
      </c>
      <c r="E52" s="23">
        <v>5</v>
      </c>
      <c r="F52" s="23">
        <f t="shared" si="1"/>
        <v>19</v>
      </c>
      <c r="G52" s="24">
        <f t="shared" si="2"/>
        <v>0.79166666666666663</v>
      </c>
      <c r="H52" s="14"/>
      <c r="I52" s="14"/>
      <c r="J52" s="14"/>
      <c r="K52" s="14"/>
      <c r="L52" s="14"/>
      <c r="M52" s="14"/>
      <c r="N52" s="14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20" x14ac:dyDescent="0.3">
      <c r="A53" s="70" t="s">
        <v>57</v>
      </c>
      <c r="B53" s="70"/>
      <c r="C53" s="70"/>
      <c r="D53" s="31">
        <v>6</v>
      </c>
      <c r="E53" s="31">
        <v>5</v>
      </c>
      <c r="F53" s="31">
        <f t="shared" si="1"/>
        <v>1</v>
      </c>
      <c r="G53" s="32">
        <f t="shared" si="2"/>
        <v>0.16666666666666666</v>
      </c>
      <c r="H53" s="14"/>
      <c r="I53" s="14"/>
      <c r="J53" s="14"/>
      <c r="K53" s="14"/>
      <c r="L53" s="14"/>
      <c r="M53" s="14"/>
      <c r="N53" s="14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20" x14ac:dyDescent="0.3">
      <c r="A54" s="70" t="s">
        <v>14</v>
      </c>
      <c r="B54" s="70"/>
      <c r="C54" s="70"/>
      <c r="D54" s="33">
        <f>SUM(D49:D53)</f>
        <v>44</v>
      </c>
      <c r="E54" s="33">
        <f>SUM(E49:E53)</f>
        <v>12</v>
      </c>
      <c r="F54" s="33">
        <f>SUM(F49:F53)</f>
        <v>32</v>
      </c>
      <c r="G54" s="34">
        <f>F54/D54</f>
        <v>0.72727272727272729</v>
      </c>
      <c r="H54" s="14"/>
      <c r="I54" s="14"/>
      <c r="J54" s="14"/>
      <c r="K54" s="14"/>
      <c r="L54" s="14"/>
      <c r="M54" s="14"/>
      <c r="N54" s="14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20" x14ac:dyDescent="0.3">
      <c r="A55" s="73"/>
      <c r="B55" s="73"/>
      <c r="C55" s="73"/>
      <c r="D55" s="27"/>
      <c r="E55" s="27"/>
      <c r="F55" s="27"/>
      <c r="G55" s="27"/>
      <c r="H55" s="14"/>
      <c r="I55" s="14"/>
      <c r="J55" s="14"/>
      <c r="K55" s="14"/>
      <c r="L55" s="14"/>
      <c r="M55" s="14"/>
      <c r="N55" s="1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20" x14ac:dyDescent="0.3">
      <c r="A56" s="73" t="s">
        <v>15</v>
      </c>
      <c r="B56" s="73"/>
      <c r="C56" s="73"/>
      <c r="D56" s="64">
        <f>$D$25*D54</f>
        <v>2420</v>
      </c>
      <c r="E56" s="64">
        <f>$D$25*E54</f>
        <v>660</v>
      </c>
      <c r="F56" s="64">
        <f>$D$25*F54</f>
        <v>1760</v>
      </c>
      <c r="G56" s="27"/>
      <c r="H56" s="14"/>
      <c r="I56" s="14"/>
      <c r="J56" s="14"/>
      <c r="K56" s="14"/>
      <c r="L56" s="14"/>
      <c r="M56" s="14"/>
      <c r="N56" s="14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20" x14ac:dyDescent="0.3">
      <c r="A57" s="73"/>
      <c r="B57" s="73"/>
      <c r="C57" s="73"/>
      <c r="D57" s="64"/>
      <c r="E57" s="64"/>
      <c r="F57" s="64"/>
      <c r="G57" s="27"/>
      <c r="H57" s="14"/>
      <c r="I57" s="14"/>
      <c r="J57" s="14"/>
      <c r="K57" s="14"/>
      <c r="L57" s="14"/>
      <c r="M57" s="14"/>
      <c r="N57" s="1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20" x14ac:dyDescent="0.3">
      <c r="A58" s="74" t="s">
        <v>16</v>
      </c>
      <c r="B58" s="74"/>
      <c r="C58" s="74"/>
      <c r="D58" s="65">
        <f>D56*D23</f>
        <v>1210</v>
      </c>
      <c r="E58" s="66">
        <f>E56*D23</f>
        <v>330</v>
      </c>
      <c r="F58" s="67">
        <f>F56*D23</f>
        <v>880</v>
      </c>
      <c r="G58" s="27"/>
      <c r="H58" s="14"/>
      <c r="I58" s="14"/>
      <c r="J58" s="14"/>
      <c r="K58" s="14"/>
      <c r="L58" s="14"/>
      <c r="M58" s="14"/>
      <c r="N58" s="14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0" customHeigh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5" customHeight="1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0" customHeigh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20" x14ac:dyDescent="0.3">
      <c r="A62" s="35" t="s">
        <v>40</v>
      </c>
      <c r="B62" s="69" t="s">
        <v>41</v>
      </c>
      <c r="C62" s="69"/>
      <c r="D62" s="15" t="s">
        <v>42</v>
      </c>
      <c r="E62" s="15"/>
      <c r="F62" s="15"/>
      <c r="G62" s="15"/>
      <c r="H62" s="15"/>
      <c r="I62" s="15"/>
      <c r="J62" s="15"/>
      <c r="K62" s="15"/>
      <c r="L62" s="15"/>
      <c r="M62" s="14"/>
      <c r="N62" s="14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0" customHeigh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32" customHeight="1" x14ac:dyDescent="0.3">
      <c r="A64" s="14"/>
      <c r="B64" s="14"/>
      <c r="C64" s="14"/>
      <c r="D64" s="20" t="s">
        <v>1</v>
      </c>
      <c r="E64" s="20" t="s">
        <v>2</v>
      </c>
      <c r="F64" s="20" t="s">
        <v>3</v>
      </c>
      <c r="G64" s="21" t="s">
        <v>4</v>
      </c>
      <c r="H64" s="14"/>
      <c r="I64" s="14"/>
      <c r="J64" s="14"/>
      <c r="K64" s="14"/>
      <c r="L64" s="14"/>
      <c r="M64" s="14"/>
      <c r="N64" s="14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20" x14ac:dyDescent="0.3">
      <c r="A65" s="72" t="s">
        <v>58</v>
      </c>
      <c r="B65" s="72"/>
      <c r="C65" s="7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20" x14ac:dyDescent="0.3">
      <c r="A66" s="70" t="s">
        <v>17</v>
      </c>
      <c r="B66" s="70"/>
      <c r="C66" s="70"/>
      <c r="D66" s="23">
        <v>0.25</v>
      </c>
      <c r="E66" s="23">
        <v>0.1</v>
      </c>
      <c r="F66" s="23">
        <f>D66-E66</f>
        <v>0.15</v>
      </c>
      <c r="G66" s="24">
        <f>F66/D66</f>
        <v>0.6</v>
      </c>
      <c r="H66" s="14"/>
      <c r="I66" s="14"/>
      <c r="J66" s="14"/>
      <c r="K66" s="14"/>
      <c r="L66" s="14"/>
      <c r="M66" s="14"/>
      <c r="N66" s="1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0" x14ac:dyDescent="0.3">
      <c r="A67" s="70" t="s">
        <v>18</v>
      </c>
      <c r="B67" s="70"/>
      <c r="C67" s="70"/>
      <c r="D67" s="23">
        <v>0.5</v>
      </c>
      <c r="E67" s="23">
        <v>0.25</v>
      </c>
      <c r="F67" s="23">
        <f t="shared" ref="F67:F70" si="3">D67-E67</f>
        <v>0.25</v>
      </c>
      <c r="G67" s="24">
        <f t="shared" ref="G67:G71" si="4">F67/D67</f>
        <v>0.5</v>
      </c>
      <c r="H67" s="14"/>
      <c r="I67" s="14"/>
      <c r="J67" s="14"/>
      <c r="K67" s="14"/>
      <c r="L67" s="14"/>
      <c r="M67" s="14"/>
      <c r="N67" s="1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0" x14ac:dyDescent="0.3">
      <c r="A68" s="70" t="s">
        <v>19</v>
      </c>
      <c r="B68" s="70"/>
      <c r="C68" s="70"/>
      <c r="D68" s="23">
        <v>0.5</v>
      </c>
      <c r="E68" s="23">
        <v>0.5</v>
      </c>
      <c r="F68" s="23">
        <f t="shared" si="3"/>
        <v>0</v>
      </c>
      <c r="G68" s="24">
        <f t="shared" si="4"/>
        <v>0</v>
      </c>
      <c r="H68" s="14"/>
      <c r="I68" s="14"/>
      <c r="J68" s="14"/>
      <c r="K68" s="14"/>
      <c r="L68" s="14"/>
      <c r="M68" s="14"/>
      <c r="N68" s="1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0" x14ac:dyDescent="0.3">
      <c r="A69" s="70" t="s">
        <v>20</v>
      </c>
      <c r="B69" s="70"/>
      <c r="C69" s="70"/>
      <c r="D69" s="23">
        <v>0.1</v>
      </c>
      <c r="E69" s="23">
        <v>0.1</v>
      </c>
      <c r="F69" s="23">
        <f t="shared" si="3"/>
        <v>0</v>
      </c>
      <c r="G69" s="24">
        <f t="shared" si="4"/>
        <v>0</v>
      </c>
      <c r="H69" s="14"/>
      <c r="I69" s="14"/>
      <c r="J69" s="14"/>
      <c r="K69" s="14"/>
      <c r="L69" s="14"/>
      <c r="M69" s="14"/>
      <c r="N69" s="1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0" x14ac:dyDescent="0.3">
      <c r="A70" s="70" t="s">
        <v>21</v>
      </c>
      <c r="B70" s="70"/>
      <c r="C70" s="70"/>
      <c r="D70" s="23">
        <v>0.1</v>
      </c>
      <c r="E70" s="23">
        <v>0.1</v>
      </c>
      <c r="F70" s="23">
        <f t="shared" si="3"/>
        <v>0</v>
      </c>
      <c r="G70" s="24">
        <f t="shared" si="4"/>
        <v>0</v>
      </c>
      <c r="H70" s="14"/>
      <c r="I70" s="14"/>
      <c r="J70" s="14"/>
      <c r="K70" s="14"/>
      <c r="L70" s="14"/>
      <c r="M70" s="14"/>
      <c r="N70" s="1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0" x14ac:dyDescent="0.3">
      <c r="A71" s="70" t="s">
        <v>59</v>
      </c>
      <c r="B71" s="70"/>
      <c r="C71" s="70"/>
      <c r="D71" s="38">
        <f>SUM(D66:D70)</f>
        <v>1.4500000000000002</v>
      </c>
      <c r="E71" s="38">
        <f>SUM(E66:E70)</f>
        <v>1.05</v>
      </c>
      <c r="F71" s="38">
        <f>SUM(F66:F70)</f>
        <v>0.4</v>
      </c>
      <c r="G71" s="39">
        <f t="shared" si="4"/>
        <v>0.27586206896551724</v>
      </c>
      <c r="H71" s="14"/>
      <c r="I71" s="14"/>
      <c r="J71" s="14"/>
      <c r="K71" s="14"/>
      <c r="L71" s="14"/>
      <c r="M71" s="14"/>
      <c r="N71" s="1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0" x14ac:dyDescent="0.3">
      <c r="A72" s="70"/>
      <c r="B72" s="70"/>
      <c r="C72" s="70"/>
      <c r="D72" s="23"/>
      <c r="E72" s="23"/>
      <c r="F72" s="23"/>
      <c r="G72" s="23"/>
      <c r="H72" s="14"/>
      <c r="I72" s="14"/>
      <c r="J72" s="14"/>
      <c r="K72" s="14"/>
      <c r="L72" s="14"/>
      <c r="M72" s="14"/>
      <c r="N72" s="1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0" x14ac:dyDescent="0.3">
      <c r="A73" s="70" t="s">
        <v>60</v>
      </c>
      <c r="B73" s="70"/>
      <c r="C73" s="70"/>
      <c r="D73" s="23">
        <f>D71*D24*D21</f>
        <v>116.00000000000001</v>
      </c>
      <c r="E73" s="23">
        <f>E71*D24*D21</f>
        <v>84</v>
      </c>
      <c r="F73" s="23">
        <f>F71*D24*D21</f>
        <v>32</v>
      </c>
      <c r="G73" s="23"/>
      <c r="H73" s="14"/>
      <c r="I73" s="14"/>
      <c r="J73" s="14"/>
      <c r="K73" s="14"/>
      <c r="L73" s="14"/>
      <c r="M73" s="14"/>
      <c r="N73" s="1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0" x14ac:dyDescent="0.3">
      <c r="A74" s="70"/>
      <c r="B74" s="70"/>
      <c r="C74" s="70"/>
      <c r="D74" s="23"/>
      <c r="E74" s="23"/>
      <c r="F74" s="23"/>
      <c r="G74" s="23"/>
      <c r="H74" s="14"/>
      <c r="I74" s="14"/>
      <c r="J74" s="14"/>
      <c r="K74" s="14"/>
      <c r="L74" s="14"/>
      <c r="M74" s="14"/>
      <c r="N74" s="1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0" x14ac:dyDescent="0.3">
      <c r="A75" s="68" t="s">
        <v>43</v>
      </c>
      <c r="B75" s="68"/>
      <c r="C75" s="68"/>
      <c r="D75" s="40">
        <f>D73*$D$25</f>
        <v>6380.0000000000009</v>
      </c>
      <c r="E75" s="60">
        <f>E73*$D$25</f>
        <v>4620</v>
      </c>
      <c r="F75" s="61">
        <f>F73*$D$25</f>
        <v>1760</v>
      </c>
      <c r="G75" s="23"/>
      <c r="H75" s="14"/>
      <c r="I75" s="14"/>
      <c r="J75" s="14"/>
      <c r="K75" s="14"/>
      <c r="L75" s="14"/>
      <c r="M75" s="14"/>
      <c r="N75" s="1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0" customHeight="1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5" customHeight="1" x14ac:dyDescent="0.3">
      <c r="A77" s="10"/>
      <c r="B77" s="37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0" customHeight="1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0" x14ac:dyDescent="0.3">
      <c r="A79" s="35" t="s">
        <v>44</v>
      </c>
      <c r="B79" s="69" t="s">
        <v>45</v>
      </c>
      <c r="C79" s="69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0" customHeight="1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32" customHeight="1" x14ac:dyDescent="0.3">
      <c r="A81" s="14"/>
      <c r="B81" s="14"/>
      <c r="C81" s="14"/>
      <c r="D81" s="20" t="s">
        <v>1</v>
      </c>
      <c r="E81" s="20" t="s">
        <v>2</v>
      </c>
      <c r="F81" s="20" t="s">
        <v>3</v>
      </c>
      <c r="G81" s="21" t="s">
        <v>4</v>
      </c>
      <c r="H81" s="14"/>
      <c r="I81" s="14"/>
      <c r="J81" s="14"/>
      <c r="K81" s="14"/>
      <c r="L81" s="14"/>
      <c r="M81" s="14"/>
      <c r="N81" s="1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0" x14ac:dyDescent="0.3">
      <c r="A82" s="72" t="s">
        <v>22</v>
      </c>
      <c r="B82" s="72"/>
      <c r="C82" s="72"/>
      <c r="D82" s="23"/>
      <c r="E82" s="23"/>
      <c r="F82" s="23"/>
      <c r="G82" s="23"/>
      <c r="H82" s="14"/>
      <c r="I82" s="14"/>
      <c r="J82" s="14"/>
      <c r="K82" s="14"/>
      <c r="L82" s="14"/>
      <c r="M82" s="14"/>
      <c r="N82" s="1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0" x14ac:dyDescent="0.3">
      <c r="A83" s="70" t="s">
        <v>23</v>
      </c>
      <c r="B83" s="70"/>
      <c r="C83" s="70"/>
      <c r="D83" s="23">
        <v>0.1</v>
      </c>
      <c r="E83" s="23">
        <v>0</v>
      </c>
      <c r="F83" s="23">
        <f>D83-E83</f>
        <v>0.1</v>
      </c>
      <c r="G83" s="24">
        <f>F83/D83</f>
        <v>1</v>
      </c>
      <c r="H83" s="14"/>
      <c r="I83" s="14"/>
      <c r="J83" s="14"/>
      <c r="K83" s="14"/>
      <c r="L83" s="14"/>
      <c r="M83" s="14"/>
      <c r="N83" s="1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0" x14ac:dyDescent="0.3">
      <c r="A84" s="70" t="s">
        <v>24</v>
      </c>
      <c r="B84" s="70"/>
      <c r="C84" s="70"/>
      <c r="D84" s="23">
        <v>0.5</v>
      </c>
      <c r="E84" s="23">
        <v>0</v>
      </c>
      <c r="F84" s="23">
        <f t="shared" ref="F84:F86" si="5">D84-E84</f>
        <v>0.5</v>
      </c>
      <c r="G84" s="24">
        <f t="shared" ref="G84:G87" si="6">F84/D84</f>
        <v>1</v>
      </c>
      <c r="H84" s="14"/>
      <c r="I84" s="14"/>
      <c r="J84" s="14"/>
      <c r="K84" s="14"/>
      <c r="L84" s="14"/>
      <c r="M84" s="14"/>
      <c r="N84" s="1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0" x14ac:dyDescent="0.3">
      <c r="A85" s="70" t="s">
        <v>25</v>
      </c>
      <c r="B85" s="70"/>
      <c r="C85" s="70"/>
      <c r="D85" s="23">
        <v>0.5</v>
      </c>
      <c r="E85" s="23">
        <v>0</v>
      </c>
      <c r="F85" s="23">
        <f t="shared" si="5"/>
        <v>0.5</v>
      </c>
      <c r="G85" s="24">
        <f t="shared" si="6"/>
        <v>1</v>
      </c>
      <c r="H85" s="14"/>
      <c r="I85" s="14"/>
      <c r="J85" s="14"/>
      <c r="K85" s="14"/>
      <c r="L85" s="14"/>
      <c r="M85" s="14"/>
      <c r="N85" s="1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0" x14ac:dyDescent="0.3">
      <c r="A86" s="70" t="s">
        <v>26</v>
      </c>
      <c r="B86" s="70"/>
      <c r="C86" s="70"/>
      <c r="D86" s="23">
        <v>2</v>
      </c>
      <c r="E86" s="23">
        <v>0</v>
      </c>
      <c r="F86" s="23">
        <f t="shared" si="5"/>
        <v>2</v>
      </c>
      <c r="G86" s="24">
        <f t="shared" si="6"/>
        <v>1</v>
      </c>
      <c r="H86" s="14"/>
      <c r="I86" s="14"/>
      <c r="J86" s="14"/>
      <c r="K86" s="14"/>
      <c r="L86" s="14"/>
      <c r="M86" s="14"/>
      <c r="N86" s="1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0" x14ac:dyDescent="0.3">
      <c r="A87" s="71" t="s">
        <v>27</v>
      </c>
      <c r="B87" s="71"/>
      <c r="C87" s="71"/>
      <c r="D87" s="38">
        <f>SUM(D83:D86)</f>
        <v>3.1</v>
      </c>
      <c r="E87" s="38">
        <f>SUM(E83:E86)</f>
        <v>0</v>
      </c>
      <c r="F87" s="38">
        <f>SUM(F83:F86)</f>
        <v>3.1</v>
      </c>
      <c r="G87" s="39">
        <f t="shared" si="6"/>
        <v>1</v>
      </c>
      <c r="H87" s="14"/>
      <c r="I87" s="14"/>
      <c r="J87" s="14"/>
      <c r="K87" s="14"/>
      <c r="L87" s="14"/>
      <c r="M87" s="14"/>
      <c r="N87" s="1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0" x14ac:dyDescent="0.3">
      <c r="A88" s="70"/>
      <c r="B88" s="70"/>
      <c r="C88" s="70"/>
      <c r="D88" s="23"/>
      <c r="E88" s="23"/>
      <c r="F88" s="23"/>
      <c r="G88" s="23"/>
      <c r="H88" s="14"/>
      <c r="I88" s="14"/>
      <c r="J88" s="14"/>
      <c r="K88" s="14"/>
      <c r="L88" s="14"/>
      <c r="M88" s="14"/>
      <c r="N88" s="1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0" x14ac:dyDescent="0.3">
      <c r="A89" s="68" t="s">
        <v>28</v>
      </c>
      <c r="B89" s="68"/>
      <c r="C89" s="68"/>
      <c r="D89" s="40">
        <f>D87*D21*$D$25</f>
        <v>6820</v>
      </c>
      <c r="E89" s="60">
        <f>E87*D21*$D$25</f>
        <v>0</v>
      </c>
      <c r="F89" s="61">
        <f>F87*D21*$D$25</f>
        <v>6820</v>
      </c>
      <c r="G89" s="23"/>
      <c r="H89" s="14"/>
      <c r="I89" s="14"/>
      <c r="J89" s="14"/>
      <c r="K89" s="14"/>
      <c r="L89" s="14"/>
      <c r="M89" s="14"/>
      <c r="N89" s="1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0" customHeight="1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0" customHeight="1" x14ac:dyDescent="0.3">
      <c r="A91" s="15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0" customHeight="1" x14ac:dyDescent="0.3">
      <c r="A92" s="35" t="s">
        <v>44</v>
      </c>
      <c r="B92" s="69" t="s">
        <v>46</v>
      </c>
      <c r="C92" s="6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0" customHeight="1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32" customHeight="1" x14ac:dyDescent="0.3">
      <c r="A94" s="14"/>
      <c r="B94" s="14"/>
      <c r="C94" s="14"/>
      <c r="D94" s="20" t="s">
        <v>1</v>
      </c>
      <c r="E94" s="41"/>
      <c r="F94" s="20" t="s">
        <v>3</v>
      </c>
      <c r="G94" s="14"/>
      <c r="H94" s="14"/>
      <c r="I94" s="14"/>
      <c r="J94" s="14"/>
      <c r="K94" s="14"/>
      <c r="L94" s="14"/>
      <c r="M94" s="14"/>
      <c r="N94" s="14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20" customHeight="1" x14ac:dyDescent="0.3">
      <c r="A95" s="70" t="s">
        <v>29</v>
      </c>
      <c r="B95" s="70"/>
      <c r="C95" s="70"/>
      <c r="D95" s="23">
        <f>160*D20</f>
        <v>800</v>
      </c>
      <c r="E95" s="23"/>
      <c r="F95" s="14"/>
      <c r="G95" s="14"/>
      <c r="H95" s="14"/>
      <c r="I95" s="14"/>
      <c r="J95" s="14"/>
      <c r="K95" s="14"/>
      <c r="L95" s="14"/>
      <c r="M95" s="14"/>
      <c r="N95" s="14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20" customHeight="1" x14ac:dyDescent="0.3">
      <c r="A96" s="70" t="s">
        <v>47</v>
      </c>
      <c r="B96" s="70"/>
      <c r="C96" s="70"/>
      <c r="D96" s="24">
        <v>0.05</v>
      </c>
      <c r="E96" s="23"/>
      <c r="F96" s="14"/>
      <c r="G96" s="15"/>
      <c r="H96" s="15"/>
      <c r="I96" s="15"/>
      <c r="J96" s="15"/>
      <c r="K96" s="15"/>
      <c r="L96" s="15"/>
      <c r="M96" s="15"/>
      <c r="N96" s="1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20" customHeight="1" x14ac:dyDescent="0.3">
      <c r="A97" s="70" t="s">
        <v>30</v>
      </c>
      <c r="B97" s="70"/>
      <c r="C97" s="70"/>
      <c r="D97" s="23">
        <f>D95*D96</f>
        <v>40</v>
      </c>
      <c r="E97" s="23"/>
      <c r="F97" s="14"/>
      <c r="G97" s="14"/>
      <c r="H97" s="14"/>
      <c r="I97" s="14"/>
      <c r="J97" s="14"/>
      <c r="K97" s="14"/>
      <c r="L97" s="14"/>
      <c r="M97" s="14"/>
      <c r="N97" s="14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20" customHeight="1" x14ac:dyDescent="0.3">
      <c r="A98" s="29"/>
      <c r="B98" s="29"/>
      <c r="C98" s="29"/>
      <c r="D98" s="23"/>
      <c r="E98" s="23"/>
      <c r="F98" s="14"/>
      <c r="G98" s="14"/>
      <c r="H98" s="14"/>
      <c r="I98" s="14"/>
      <c r="J98" s="14"/>
      <c r="K98" s="14"/>
      <c r="L98" s="14"/>
      <c r="M98" s="14"/>
      <c r="N98" s="14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20" customHeight="1" x14ac:dyDescent="0.3">
      <c r="A99" s="68" t="s">
        <v>31</v>
      </c>
      <c r="B99" s="68"/>
      <c r="C99" s="68"/>
      <c r="D99" s="40">
        <f>D97*$D$25</f>
        <v>2200</v>
      </c>
      <c r="E99" s="62"/>
      <c r="F99" s="19">
        <f>D99</f>
        <v>2200</v>
      </c>
      <c r="G99" s="14"/>
      <c r="H99" s="14"/>
      <c r="I99" s="14"/>
      <c r="J99" s="14"/>
      <c r="K99" s="14"/>
      <c r="L99" s="14"/>
      <c r="M99" s="14"/>
      <c r="N99" s="14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0" customHeight="1" x14ac:dyDescent="0.3">
      <c r="A100" s="43"/>
      <c r="B100" s="43"/>
      <c r="C100" s="43"/>
      <c r="D100" s="40"/>
      <c r="E100" s="23"/>
      <c r="F100" s="19"/>
      <c r="G100" s="14"/>
      <c r="H100" s="14"/>
      <c r="I100" s="14"/>
      <c r="J100" s="14"/>
      <c r="K100" s="14"/>
      <c r="L100" s="14"/>
      <c r="M100" s="14"/>
      <c r="N100" s="14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20" customHeight="1" x14ac:dyDescent="0.3">
      <c r="A101" s="42" t="s">
        <v>48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0" customHeight="1" x14ac:dyDescent="0.3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20" x14ac:dyDescent="0.3">
      <c r="A104" s="35" t="s">
        <v>49</v>
      </c>
      <c r="B104" s="69"/>
      <c r="C104" s="69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0" customHeight="1" x14ac:dyDescent="0.3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20" x14ac:dyDescent="0.3">
      <c r="A106" s="47"/>
      <c r="B106" s="46" t="s">
        <v>50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20" x14ac:dyDescent="0.3">
      <c r="A107" s="47"/>
      <c r="B107" s="47"/>
      <c r="C107" s="47" t="s">
        <v>32</v>
      </c>
      <c r="D107" s="47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20" x14ac:dyDescent="0.3">
      <c r="A108" s="47"/>
      <c r="B108" s="46"/>
      <c r="C108" s="47"/>
      <c r="D108" s="47" t="s">
        <v>33</v>
      </c>
      <c r="E108" s="46"/>
      <c r="F108" s="63">
        <f>F41</f>
        <v>2200</v>
      </c>
      <c r="G108" s="46"/>
      <c r="H108" s="46"/>
      <c r="I108" s="46"/>
      <c r="J108" s="46"/>
      <c r="K108" s="46"/>
      <c r="L108" s="46"/>
      <c r="M108" s="46"/>
      <c r="N108" s="4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20" x14ac:dyDescent="0.3">
      <c r="A109" s="47"/>
      <c r="B109" s="46"/>
      <c r="C109" s="47"/>
      <c r="D109" s="47" t="s">
        <v>34</v>
      </c>
      <c r="E109" s="46"/>
      <c r="F109" s="63">
        <f>F58</f>
        <v>880</v>
      </c>
      <c r="G109" s="46"/>
      <c r="H109" s="46"/>
      <c r="I109" s="46"/>
      <c r="J109" s="46"/>
      <c r="K109" s="46"/>
      <c r="L109" s="46"/>
      <c r="M109" s="46"/>
      <c r="N109" s="4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20" x14ac:dyDescent="0.3">
      <c r="A110" s="47"/>
      <c r="B110" s="46"/>
      <c r="C110" s="47"/>
      <c r="D110" s="47" t="s">
        <v>40</v>
      </c>
      <c r="E110" s="46"/>
      <c r="F110" s="63">
        <f>F75</f>
        <v>1760</v>
      </c>
      <c r="G110" s="46"/>
      <c r="H110" s="46"/>
      <c r="I110" s="46"/>
      <c r="J110" s="46"/>
      <c r="K110" s="46"/>
      <c r="L110" s="46"/>
      <c r="M110" s="46"/>
      <c r="N110" s="4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20" x14ac:dyDescent="0.3">
      <c r="A111" s="47"/>
      <c r="B111" s="46"/>
      <c r="C111" s="47"/>
      <c r="D111" s="47" t="s">
        <v>35</v>
      </c>
      <c r="E111" s="46"/>
      <c r="F111" s="63">
        <f>F89+F99</f>
        <v>9020</v>
      </c>
      <c r="G111" s="46"/>
      <c r="H111" s="46"/>
      <c r="I111" s="46"/>
      <c r="J111" s="46"/>
      <c r="K111" s="46"/>
      <c r="L111" s="46"/>
      <c r="M111" s="46"/>
      <c r="N111" s="4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0" customHeight="1" x14ac:dyDescent="0.3">
      <c r="A112" s="4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20" x14ac:dyDescent="0.3">
      <c r="A113" s="46"/>
      <c r="B113" s="46"/>
      <c r="C113" s="46"/>
      <c r="D113" s="48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26" x14ac:dyDescent="0.3">
      <c r="A114" s="55"/>
      <c r="B114" s="55"/>
      <c r="C114" s="55"/>
      <c r="D114" s="84" t="s">
        <v>70</v>
      </c>
      <c r="E114" s="84"/>
      <c r="F114" s="84"/>
      <c r="G114" s="84"/>
      <c r="H114" s="84"/>
      <c r="I114" s="55"/>
      <c r="J114" s="55"/>
      <c r="K114" s="55"/>
      <c r="L114" s="55"/>
      <c r="M114" s="55"/>
      <c r="N114" s="55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21" thickBot="1" x14ac:dyDescent="0.35">
      <c r="A115" s="49"/>
      <c r="B115" s="46"/>
      <c r="C115" s="46"/>
      <c r="D115" s="50"/>
      <c r="E115" s="83"/>
      <c r="F115" s="83"/>
      <c r="G115" s="83"/>
      <c r="H115" s="83"/>
      <c r="I115" s="83"/>
      <c r="J115" s="46"/>
      <c r="K115" s="46"/>
      <c r="L115" s="46"/>
      <c r="M115" s="46"/>
      <c r="N115" s="4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28" thickTop="1" thickBot="1" x14ac:dyDescent="0.4">
      <c r="A116" s="46"/>
      <c r="B116" s="46"/>
      <c r="C116" s="46"/>
      <c r="D116" s="51"/>
      <c r="E116" s="81">
        <f>F108+F109+F110+F111</f>
        <v>13860</v>
      </c>
      <c r="F116" s="82"/>
      <c r="G116" s="46"/>
      <c r="H116" s="46"/>
      <c r="I116" s="46"/>
      <c r="J116" s="46"/>
      <c r="K116" s="46"/>
      <c r="L116" s="46"/>
      <c r="M116" s="46"/>
      <c r="N116" s="4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21" thickTop="1" x14ac:dyDescent="0.3">
      <c r="A117" s="46"/>
      <c r="B117" s="46"/>
      <c r="C117" s="46"/>
      <c r="D117" s="47"/>
      <c r="E117" s="47"/>
      <c r="F117" s="47"/>
      <c r="G117" s="47"/>
      <c r="H117" s="47"/>
      <c r="I117" s="46"/>
      <c r="J117" s="46"/>
      <c r="K117" s="46"/>
      <c r="L117" s="46"/>
      <c r="M117" s="46"/>
      <c r="N117" s="4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5" customHeight="1" x14ac:dyDescent="0.3">
      <c r="A118" s="45"/>
      <c r="B118" s="44"/>
      <c r="C118" s="44"/>
      <c r="D118" s="44"/>
      <c r="E118" s="45"/>
      <c r="F118" s="45"/>
      <c r="G118" s="45"/>
      <c r="H118" s="44"/>
      <c r="I118" s="44"/>
      <c r="J118" s="44"/>
      <c r="K118" s="44"/>
      <c r="L118" s="44"/>
      <c r="M118" s="44"/>
      <c r="N118" s="44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20" x14ac:dyDescent="0.3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21" x14ac:dyDescent="0.3">
      <c r="A120" s="45"/>
      <c r="B120" s="44"/>
      <c r="C120" s="52" t="s">
        <v>51</v>
      </c>
      <c r="D120" s="53"/>
      <c r="E120" s="53"/>
      <c r="F120" s="44"/>
      <c r="G120" s="44"/>
      <c r="H120" s="44"/>
      <c r="I120" s="44"/>
      <c r="J120" s="44"/>
      <c r="K120" s="44"/>
      <c r="L120" s="44"/>
      <c r="M120" s="44"/>
      <c r="N120" s="44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0" customHeight="1" x14ac:dyDescent="0.3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20" x14ac:dyDescent="0.3">
      <c r="A122" s="44"/>
      <c r="B122" s="44"/>
      <c r="C122" s="57" t="s">
        <v>52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20" x14ac:dyDescent="0.3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20" x14ac:dyDescent="0.3">
      <c r="A124" s="46"/>
      <c r="B124" s="46"/>
      <c r="C124" s="58" t="s">
        <v>61</v>
      </c>
      <c r="D124" s="59"/>
      <c r="E124" s="59"/>
      <c r="F124" s="47"/>
      <c r="G124" s="48"/>
      <c r="H124" s="46"/>
      <c r="I124" s="46"/>
      <c r="J124" s="46"/>
      <c r="K124" s="46"/>
      <c r="L124" s="46"/>
      <c r="M124" s="46"/>
      <c r="N124" s="4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20" x14ac:dyDescent="0.3">
      <c r="A125" s="47"/>
      <c r="B125" s="54"/>
      <c r="C125" s="54" t="s">
        <v>62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20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20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20" x14ac:dyDescent="0.3">
      <c r="A128" s="56"/>
      <c r="B128" s="11"/>
      <c r="C128" s="11"/>
      <c r="D128" s="56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20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20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20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20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20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20" x14ac:dyDescent="0.3">
      <c r="A134" s="6"/>
      <c r="B134" s="6"/>
      <c r="C134" s="6"/>
      <c r="D134" s="8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20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20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20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20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20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20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20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20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20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20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20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20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20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20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20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20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20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20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20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20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20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20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20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20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20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20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20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20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20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20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20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20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20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20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20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20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20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20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20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20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20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20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20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20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20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20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20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20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20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20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20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20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20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20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20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20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20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20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20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20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20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20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20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20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20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20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20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20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20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20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20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20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20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20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20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20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20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20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20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20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20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20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20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20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20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20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20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20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20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20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20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20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20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20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20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20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20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20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20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20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20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20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20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20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20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20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20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20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20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20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20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20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20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20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20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20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20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20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20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20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20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20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20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20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20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20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20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20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20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20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20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20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20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20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20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20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20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20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20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20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20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20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20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20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20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20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20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20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20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20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20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20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20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20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20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20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20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20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20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20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20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20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20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20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20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20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20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20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20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20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20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20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20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20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20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20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20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20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20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20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20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20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20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20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20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20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20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20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20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20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20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20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20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20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20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20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20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20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20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20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20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20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20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20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20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20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20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20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20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20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20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20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20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20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20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20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20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20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20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20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20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20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20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20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20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20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20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20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20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20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20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20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20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20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20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20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20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20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20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20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20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20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20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20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20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20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20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20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20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20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20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20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20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20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20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20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20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20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20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20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20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20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20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20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20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20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20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20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20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20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20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20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20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20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20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20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20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20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20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20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20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20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20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20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20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20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20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20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20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20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20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20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20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20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20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20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20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20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20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20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20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20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20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20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20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20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20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20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20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20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20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20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20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20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20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20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20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20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20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20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20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20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20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20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20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20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20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20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20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20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20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20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20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20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20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20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20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20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20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20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20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20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20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20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20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20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20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20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20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20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20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20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20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20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20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20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20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20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20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20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20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20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20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20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20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20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20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20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20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20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20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20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20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20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20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20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20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20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20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20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20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20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20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20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20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20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20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20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20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20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20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20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20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20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20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20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20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20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20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20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20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20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20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20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20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20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20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20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20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20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20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20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20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20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20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20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20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20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20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20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20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20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20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20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20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20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20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20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20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20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20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20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20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20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20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20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20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20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20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20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20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20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20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20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20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20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20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20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20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20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20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20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20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20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20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20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20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20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20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20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20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20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20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20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20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20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20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20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20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20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20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20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20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20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20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20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20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20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20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20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20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20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20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20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20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20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20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20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20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20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20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20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20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20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20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20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20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20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20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20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20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20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20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20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20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20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20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20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20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20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20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20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20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20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20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20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20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20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20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20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20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20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20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20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20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20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20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20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20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20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20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20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20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20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20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20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20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20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20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20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20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20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20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20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20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20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20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20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20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20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20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20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20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20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20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20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20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20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20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20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20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20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20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20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20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20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20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20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20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20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20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20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20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20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20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20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20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20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20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20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20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20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20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20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20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20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20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20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20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20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20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20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20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20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20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20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20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20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20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20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20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20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20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20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20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20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20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20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20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20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20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20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20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20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20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20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20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20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20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20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20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20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20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20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20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20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20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20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20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20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20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20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20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20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20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20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20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20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20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20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20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20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20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20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20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20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20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20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20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20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20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20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20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20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20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20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20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20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20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20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20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20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20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20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20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20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20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20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20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20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20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20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20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20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20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20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20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20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20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20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20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20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20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20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20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20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20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20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20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20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20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20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20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20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20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20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20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20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20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20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20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20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20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20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20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20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20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20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20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20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20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20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20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20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20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20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20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20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20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20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20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20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20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20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20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20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20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20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20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20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20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20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20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20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20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20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20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20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20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20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20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20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20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20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20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20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20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20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20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20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20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20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20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20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20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20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20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20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20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20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20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20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20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20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20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20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20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20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20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20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20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20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20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20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20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20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20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20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20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20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20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20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20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20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20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20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20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20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20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20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20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20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20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20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20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20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20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20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20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20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20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20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20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20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20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20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20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20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20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20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20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20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20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20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20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20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20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20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20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20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20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20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20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20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20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20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20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20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20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20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20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20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20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20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20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20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20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20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20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20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20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20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20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20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20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20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20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20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20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20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20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20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20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20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20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20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20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20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20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20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20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20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20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20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20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20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20" x14ac:dyDescent="0.3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20" x14ac:dyDescent="0.3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20" x14ac:dyDescent="0.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20" x14ac:dyDescent="0.3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20" x14ac:dyDescent="0.3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20" x14ac:dyDescent="0.3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20" x14ac:dyDescent="0.3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20" x14ac:dyDescent="0.3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ht="20" x14ac:dyDescent="0.3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ht="20" x14ac:dyDescent="0.3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ht="20" x14ac:dyDescent="0.3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ht="20" x14ac:dyDescent="0.3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ht="20" x14ac:dyDescent="0.3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ht="20" x14ac:dyDescent="0.3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ht="20" x14ac:dyDescent="0.3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ht="20" x14ac:dyDescent="0.3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ht="20" x14ac:dyDescent="0.3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ht="20" x14ac:dyDescent="0.3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ht="20" x14ac:dyDescent="0.3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ht="20" x14ac:dyDescent="0.3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ht="20" x14ac:dyDescent="0.3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ht="20" x14ac:dyDescent="0.3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ht="20" x14ac:dyDescent="0.3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ht="20" x14ac:dyDescent="0.3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ht="20" x14ac:dyDescent="0.3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ht="20" x14ac:dyDescent="0.3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ht="20" x14ac:dyDescent="0.3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ht="20" x14ac:dyDescent="0.3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ht="20" x14ac:dyDescent="0.3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ht="20" x14ac:dyDescent="0.3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ht="20" x14ac:dyDescent="0.3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ht="20" x14ac:dyDescent="0.3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ht="20" x14ac:dyDescent="0.3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ht="20" x14ac:dyDescent="0.3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ht="20" x14ac:dyDescent="0.3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ht="20" x14ac:dyDescent="0.3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ht="20" x14ac:dyDescent="0.3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ht="20" x14ac:dyDescent="0.3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ht="20" x14ac:dyDescent="0.3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ht="20" x14ac:dyDescent="0.3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ht="20" x14ac:dyDescent="0.3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ht="20" x14ac:dyDescent="0.3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ht="20" x14ac:dyDescent="0.3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ht="20" x14ac:dyDescent="0.3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ht="20" x14ac:dyDescent="0.3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ht="20" x14ac:dyDescent="0.3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ht="20" x14ac:dyDescent="0.3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ht="20" x14ac:dyDescent="0.3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ht="20" x14ac:dyDescent="0.3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ht="20" x14ac:dyDescent="0.3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ht="20" x14ac:dyDescent="0.3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ht="20" x14ac:dyDescent="0.3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ht="20" x14ac:dyDescent="0.3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ht="20" x14ac:dyDescent="0.3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ht="20" x14ac:dyDescent="0.3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ht="20" x14ac:dyDescent="0.3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ht="20" x14ac:dyDescent="0.3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ht="20" x14ac:dyDescent="0.3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ht="20" x14ac:dyDescent="0.3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ht="20" x14ac:dyDescent="0.3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ht="20" x14ac:dyDescent="0.3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ht="20" x14ac:dyDescent="0.3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ht="20" x14ac:dyDescent="0.3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ht="20" x14ac:dyDescent="0.3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ht="20" x14ac:dyDescent="0.3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ht="20" x14ac:dyDescent="0.3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ht="20" x14ac:dyDescent="0.3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ht="20" x14ac:dyDescent="0.3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ht="20" x14ac:dyDescent="0.3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ht="20" x14ac:dyDescent="0.3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ht="20" x14ac:dyDescent="0.3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ht="20" x14ac:dyDescent="0.3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ht="20" x14ac:dyDescent="0.3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ht="20" x14ac:dyDescent="0.3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ht="20" x14ac:dyDescent="0.3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ht="20" x14ac:dyDescent="0.3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ht="20" x14ac:dyDescent="0.3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ht="20" x14ac:dyDescent="0.3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ht="20" x14ac:dyDescent="0.3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ht="20" x14ac:dyDescent="0.3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ht="20" x14ac:dyDescent="0.3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ht="20" x14ac:dyDescent="0.3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ht="20" x14ac:dyDescent="0.3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ht="20" x14ac:dyDescent="0.3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ht="20" x14ac:dyDescent="0.3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ht="20" x14ac:dyDescent="0.3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ht="20" x14ac:dyDescent="0.3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ht="20" x14ac:dyDescent="0.3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ht="20" x14ac:dyDescent="0.3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ht="20" x14ac:dyDescent="0.3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ht="20" x14ac:dyDescent="0.3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ht="20" x14ac:dyDescent="0.3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ht="20" x14ac:dyDescent="0.3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ht="20" x14ac:dyDescent="0.3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ht="20" x14ac:dyDescent="0.3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ht="20" x14ac:dyDescent="0.3">
      <c r="A1096" s="6"/>
      <c r="B1096" s="6"/>
      <c r="C1096" s="6"/>
      <c r="D1096" s="6"/>
      <c r="E1096" s="6"/>
      <c r="F1096" s="6"/>
      <c r="G1096" s="6"/>
      <c r="H1096" s="6"/>
      <c r="I1096" s="6"/>
    </row>
  </sheetData>
  <mergeCells count="64">
    <mergeCell ref="A1:N1"/>
    <mergeCell ref="B104:C104"/>
    <mergeCell ref="E116:F116"/>
    <mergeCell ref="E115:I115"/>
    <mergeCell ref="D114:H114"/>
    <mergeCell ref="A25:C25"/>
    <mergeCell ref="A18:N18"/>
    <mergeCell ref="A21:C21"/>
    <mergeCell ref="A22:C22"/>
    <mergeCell ref="A23:C23"/>
    <mergeCell ref="A24:C24"/>
    <mergeCell ref="A19:C19"/>
    <mergeCell ref="A54:C54"/>
    <mergeCell ref="B29:C29"/>
    <mergeCell ref="B45:C45"/>
    <mergeCell ref="A49:C49"/>
    <mergeCell ref="A50:C50"/>
    <mergeCell ref="A4:N4"/>
    <mergeCell ref="A2:N2"/>
    <mergeCell ref="A20:C20"/>
    <mergeCell ref="A48:C48"/>
    <mergeCell ref="A32:C32"/>
    <mergeCell ref="A33:C33"/>
    <mergeCell ref="A34:C34"/>
    <mergeCell ref="A35:C35"/>
    <mergeCell ref="A36:C36"/>
    <mergeCell ref="A37:C37"/>
    <mergeCell ref="A39:C39"/>
    <mergeCell ref="A40:C40"/>
    <mergeCell ref="A41:C41"/>
    <mergeCell ref="A5:N14"/>
    <mergeCell ref="A51:C51"/>
    <mergeCell ref="A52:C52"/>
    <mergeCell ref="A53:C53"/>
    <mergeCell ref="A70:C70"/>
    <mergeCell ref="A55:C55"/>
    <mergeCell ref="A56:C56"/>
    <mergeCell ref="A57:C57"/>
    <mergeCell ref="A58:C58"/>
    <mergeCell ref="B62:C62"/>
    <mergeCell ref="A65:C65"/>
    <mergeCell ref="A66:C66"/>
    <mergeCell ref="A67:C67"/>
    <mergeCell ref="A68:C68"/>
    <mergeCell ref="A69:C69"/>
    <mergeCell ref="A87:C87"/>
    <mergeCell ref="A71:C71"/>
    <mergeCell ref="A72:C72"/>
    <mergeCell ref="A73:C73"/>
    <mergeCell ref="A74:C74"/>
    <mergeCell ref="A75:C75"/>
    <mergeCell ref="B79:C79"/>
    <mergeCell ref="A82:C82"/>
    <mergeCell ref="A83:C83"/>
    <mergeCell ref="A84:C84"/>
    <mergeCell ref="A85:C85"/>
    <mergeCell ref="A86:C86"/>
    <mergeCell ref="A99:C99"/>
    <mergeCell ref="A88:C88"/>
    <mergeCell ref="A89:C89"/>
    <mergeCell ref="B92:C92"/>
    <mergeCell ref="A95:C95"/>
    <mergeCell ref="A96:C96"/>
    <mergeCell ref="A97:C97"/>
  </mergeCells>
  <hyperlinks>
    <hyperlink ref="C124" r:id="rId1"/>
    <hyperlink ref="C122" r:id="rId2"/>
  </hyperlinks>
  <pageMargins left="0.7" right="0.7" top="0.75" bottom="0.75" header="0.3" footer="0.3"/>
  <pageSetup orientation="portrait" horizontalDpi="0" verticalDpi="0"/>
  <ignoredErrors>
    <ignoredError sqref="E41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Auvik Opportunity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2015-10-14T18:43:51Z</dcterms:created>
  <dcterms:modified xsi:type="dcterms:W3CDTF">2016-06-17T13:18:05Z</dcterms:modified>
</cp:coreProperties>
</file>